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<sst xmlns="http://schemas.openxmlformats.org/spreadsheetml/2006/main" count="703" uniqueCount="366">
  <si>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</si>
  <si>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</si>
  <si>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</si>
  <si>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</si>
  <si>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</si>
  <si>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</si>
  <si>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</si>
  <si>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</si>
  <si>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</si>
  <si>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</si>
  <si>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</si>
  <si>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</si>
  <si>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</si>
  <si>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</si>
  <si>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</si>
  <si>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</si>
  <si>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</si>
  <si>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</si>
  <si>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</si>
  <si>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</si>
  <si>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</si>
  <si>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</si>
  <si>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</si>
  <si>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</si>
  <si>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</si>
  <si>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</si>
  <si>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</si>
  <si>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</si>
  <si>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</si>
  <si>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</si>
  <si>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</si>
  <si>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</si>
  <si>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</si>
  <si>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</si>
  <si>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</si>
  <si>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</si>
  <si>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</si>
  <si>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</si>
  <si>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</si>
  <si>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</si>
  <si>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</si>
  <si>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</si>
  <si>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</si>
  <si>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</si>
  <si>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</si>
  <si>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</si>
  <si>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</si>
  <si>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</si>
  <si>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</si>
  <si>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</si>
  <si>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</si>
  <si>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</si>
  <si>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</si>
  <si>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</si>
  <si>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</si>
  <si>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</si>
  <si>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</si>
  <si>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</si>
  <si>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</si>
  <si>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</si>
  <si>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</si>
  <si>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</si>
  <si>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</si>
  <si>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</si>
  <si>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</si>
  <si>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</si>
  <si>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</si>
  <si>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</si>
  <si>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</si>
  <si>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</si>
  <si>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</si>
  <si>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</si>
  <si>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</si>
  <si>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</si>
  <si>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</si>
  <si>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</si>
  <si>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</si>
  <si>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</si>
  <si>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</si>
  <si>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</si>
  <si>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</si>
  <si>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</si>
  <si>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</si>
  <si>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</si>
  <si>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</si>
  <si>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</si>
  <si>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</si>
  <si>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</si>
  <si>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</si>
  <si>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</si>
  <si>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</si>
  <si>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</si>
  <si>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</si>
  <si>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</si>
  <si>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</si>
  <si>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</si>
  <si>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</si>
  <si>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</si>
  <si>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</si>
  <si>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</si>
  <si>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</si>
  <si>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</si>
  <si>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</si>
  <si>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</si>
  <si>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</si>
  <si>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</si>
  <si>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</si>
  <si>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</si>
  <si>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</si>
  <si>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</si>
  <si>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</si>
  <si>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</si>
  <si>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</si>
  <si>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</si>
  <si>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</si>
  <si>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</si>
  <si>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</si>
  <si>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</si>
  <si>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</si>
  <si>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</si>
  <si>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</si>
  <si>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</si>
  <si>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</si>
  <si>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</si>
  <si>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</si>
  <si>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</si>
  <si>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</si>
  <si>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</si>
  <si>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</si>
  <si>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</si>
  <si>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</si>
  <si>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</si>
  <si>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</si>
  <si>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</si>
  <si>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</si>
  <si>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</si>
  <si>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</si>
  <si>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</si>
  <si>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</si>
  <si>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</si>
  <si>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</si>
  <si>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</si>
  <si>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</si>
  <si>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</si>
  <si>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</si>
  <si>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</si>
  <si>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</si>
  <si>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</si>
  <si>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</si>
  <si>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</si>
  <si>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</si>
  <si>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</si>
  <si>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</si>
  <si>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</si>
  <si>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</si>
  <si>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</si>
  <si>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</si>
  <si>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</si>
  <si>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</si>
  <si>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</si>
  <si>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</si>
  <si>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</si>
  <si>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</si>
  <si>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</si>
  <si>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</si>
  <si>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</si>
  <si>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</si>
  <si>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</si>
  <si>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</si>
  <si>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</si>
  <si>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</si>
  <si>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</si>
  <si>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</si>
  <si>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</si>
  <si>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</si>
  <si>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</si>
  <si>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</si>
  <si>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</si>
  <si>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</si>
  <si>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</si>
  <si>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</si>
  <si>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</si>
  <si>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</si>
  <si>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</si>
  <si>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</si>
  <si>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</si>
  <si>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</si>
  <si>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</si>
  <si>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</si>
  <si>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</si>
  <si>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</si>
  <si>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</si>
  <si>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</si>
  <si>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</si>
  <si>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</si>
  <si>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</si>
  <si>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</si>
  <si>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</si>
  <si>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</si>
  <si>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</si>
  <si>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</si>
  <si>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</si>
  <si>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</si>
  <si>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</si>
  <si>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</si>
  <si>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</si>
  <si>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</si>
  <si>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</si>
  <si>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</si>
  <si>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</si>
  <si>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</si>
  <si>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</si>
  <si>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</si>
  <si>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</si>
  <si>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</si>
  <si>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</si>
  <si>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</si>
  <si>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</si>
  <si>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</si>
  <si>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</si>
  <si>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</si>
  <si>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</si>
  <si>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</si>
  <si>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</si>
  <si>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</si>
  <si>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</si>
  <si>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</si>
  <si>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</si>
  <si>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</si>
  <si>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</si>
  <si>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</si>
  <si>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</si>
  <si>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</si>
  <si>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</si>
  <si>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</si>
  <si>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</si>
  <si>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</si>
  <si>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</si>
  <si>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</si>
  <si>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</si>
  <si>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</si>
  <si>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</si>
  <si>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</si>
  <si>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</si>
  <si>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</si>
  <si>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</si>
  <si>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</si>
  <si>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</si>
  <si>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</si>
  <si>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</si>
  <si>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</si>
  <si>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</si>
  <si>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</si>
  <si>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</si>
  <si>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</si>
  <si>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</si>
  <si>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</si>
  <si>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</si>
  <si>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</si>
  <si>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</si>
  <si>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</si>
  <si>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</si>
  <si>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</si>
  <si>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</si>
  <si>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</si>
  <si>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</si>
  <si>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</si>
  <si>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</si>
  <si>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</si>
  <si>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</si>
  <si>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</si>
  <si>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</si>
  <si>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</si>
  <si>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</si>
  <si>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</si>
  <si>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</si>
  <si>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</si>
  <si>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</si>
  <si>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</si>
  <si>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</si>
  <si>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</si>
  <si>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</si>
  <si>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</si>
  <si>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</si>
  <si>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</si>
  <si>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</si>
  <si>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</si>
  <si>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</si>
  <si>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</si>
  <si>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</si>
  <si>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</si>
  <si>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</si>
  <si>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</si>
  <si>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</si>
  <si>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</si>
  <si>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</si>
  <si>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</si>
  <si>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</si>
  <si>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</si>
  <si>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</si>
  <si>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</si>
  <si>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</si>
  <si>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</si>
  <si>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</si>
  <si>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</si>
  <si>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</si>
  <si>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</si>
  <si>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</si>
  <si>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</si>
  <si>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</si>
  <si>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</si>
  <si>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</si>
  <si>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</si>
  <si>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</si>
  <si>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</si>
  <si>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</si>
  <si>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</si>
  <si>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</si>
  <si>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</si>
  <si>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</si>
  <si>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</si>
  <si>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</si>
  <si>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</si>
  <si>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</si>
  <si>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</si>
  <si>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</si>
  <si>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</si>
  <si>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</si>
  <si>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</si>
  <si>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</si>
  <si>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</si>
  <si>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</si>
  <si>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</si>
  <si>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</si>
  <si>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</si>
  <si>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</si>
  <si>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</si>
  <si>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</si>
  <si>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</si>
  <si>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</si>
  <si>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</si>
  <si>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</si>
  <si>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</si>
  <si>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</si>
  <si>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</si>
  <si>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</si>
  <si>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</si>
  <si>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</si>
  <si>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</si>
  <si>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</si>
  <si>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</si>
  <si>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</si>
  <si>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</si>
  <si>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</si>
  <si>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</si>
  <si>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</si>
  <si>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</si>
  <si>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</si>
  <si>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</si>
  <si>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</si>
  <si>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</si>
  <si>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</si>
  <si>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</si>
  <si>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</si>
  <si>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"07"  лютого  2021 р.</t>
  </si>
  <si>
    <r>
      <t>"</t>
    </r>
    <r>
      <rPr>
        <u val="single"/>
        <sz val="20"/>
        <rFont val="Arial Cyr"/>
        <family val="0"/>
      </rPr>
      <t xml:space="preserve">       05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</si>
</sst>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Relationship Id="rId4" Type="http://schemas.openxmlformats.org/officeDocument/2006/relationships/image" Target="../media/image17.emf" /><Relationship Id="rId5" Type="http://schemas.openxmlformats.org/officeDocument/2006/relationships/image" Target="../media/image22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20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19.emf" /><Relationship Id="rId17" Type="http://schemas.openxmlformats.org/officeDocument/2006/relationships/image" Target="../media/image2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26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81.46162138461538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119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106</v>
      </c>
      <c r="M21" s="67" t="s">
        <v>95</v>
      </c>
      <c r="N21" s="76"/>
      <c r="O21" s="68" t="s">
        <v>67</v>
      </c>
      <c r="P21" s="67" t="s">
        <v>140</v>
      </c>
      <c r="Q21" s="68" t="s">
        <v>85</v>
      </c>
      <c r="R21" s="67" t="s">
        <v>286</v>
      </c>
      <c r="S21" s="67" t="s">
        <v>11</v>
      </c>
      <c r="T21" s="67"/>
      <c r="U21" s="67"/>
      <c r="V21" s="67"/>
      <c r="W21" s="67" t="s">
        <v>116</v>
      </c>
      <c r="X21" s="67" t="s">
        <v>9</v>
      </c>
      <c r="Y21" s="76"/>
      <c r="Z21" s="68" t="s">
        <v>91</v>
      </c>
      <c r="AA21" s="67" t="s">
        <v>8</v>
      </c>
      <c r="AB21" s="67" t="s">
        <v>215</v>
      </c>
      <c r="AC21" s="67" t="s">
        <v>80</v>
      </c>
      <c r="AD21" s="67" t="s">
        <v>11</v>
      </c>
      <c r="AE21" s="67" t="s">
        <v>109</v>
      </c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25</v>
      </c>
      <c r="H23" s="20">
        <f>G23</f>
        <v>25</v>
      </c>
      <c r="I23" s="20">
        <f>G23</f>
        <v>25</v>
      </c>
      <c r="J23" s="20">
        <f>G23</f>
        <v>25</v>
      </c>
      <c r="K23" s="20">
        <f>G23</f>
        <v>25</v>
      </c>
      <c r="L23" s="20">
        <f>G23</f>
        <v>25</v>
      </c>
      <c r="M23" s="20">
        <f>G23</f>
        <v>25</v>
      </c>
      <c r="N23" s="70">
        <f>G23</f>
        <v>25</v>
      </c>
      <c r="O23" s="21">
        <v>25</v>
      </c>
      <c r="P23" s="20">
        <f aca="true" t="shared" si="0" ref="P23:V23">O23</f>
        <v>25</v>
      </c>
      <c r="Q23" s="21">
        <f t="shared" si="0"/>
        <v>25</v>
      </c>
      <c r="R23" s="20">
        <f t="shared" si="0"/>
        <v>25</v>
      </c>
      <c r="S23" s="20">
        <f t="shared" si="0"/>
        <v>25</v>
      </c>
      <c r="T23" s="20">
        <f t="shared" si="0"/>
        <v>25</v>
      </c>
      <c r="U23" s="20">
        <f t="shared" si="0"/>
        <v>25</v>
      </c>
      <c r="V23" s="20">
        <f t="shared" si="0"/>
        <v>25</v>
      </c>
      <c r="W23" s="20">
        <v>28</v>
      </c>
      <c r="X23" s="20">
        <f>W23</f>
        <v>28</v>
      </c>
      <c r="Y23" s="70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70">
        <f t="shared" si="1"/>
        <v>28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200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150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0.04807692307692308</v>
      </c>
      <c r="AJ29" s="173"/>
      <c r="AK29" s="160">
        <f>SUM(G30:AG30)</f>
        <v>1.25</v>
      </c>
      <c r="AL29" s="161"/>
      <c r="AM29" s="317">
        <f>IF(AK29=0,0,AT117)</f>
        <v>63.9</v>
      </c>
      <c r="AN29" s="315">
        <f>AK29*AM29</f>
        <v>79.875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1.25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80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0.08615384615384616</v>
      </c>
      <c r="AJ33" s="173"/>
      <c r="AK33" s="160">
        <f>SUM(G34:AG34)</f>
        <v>2.24</v>
      </c>
      <c r="AL33" s="161"/>
      <c r="AM33" s="317">
        <f>IF(AK33=0,0,AV117)</f>
        <v>98.2</v>
      </c>
      <c r="AN33" s="315">
        <f>AK33*AM33</f>
        <v>219.96800000000002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  <v>2.24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</v>
      </c>
      <c r="AJ37" s="173"/>
      <c r="AK37" s="160">
        <f>SUM(G38:AG38)</f>
        <v>0</v>
      </c>
      <c r="AL37" s="161"/>
      <c r="AM37" s="317">
        <f>IF(AK37=0,0,AX117)</f>
        <v>0</v>
      </c>
      <c r="AN37" s="315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10</v>
      </c>
      <c r="P41" s="28">
        <f>VLOOKUP(обед2,таб,10,FALSE)</f>
        <v>0</v>
      </c>
      <c r="Q41" s="29">
        <f>VLOOKUP(обед3,таб,10,FALSE)</f>
        <v>7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0.04876923076923077</v>
      </c>
      <c r="AJ41" s="173"/>
      <c r="AK41" s="160">
        <f>SUM(G42:AG42)</f>
        <v>1.268</v>
      </c>
      <c r="AL41" s="161"/>
      <c r="AM41" s="317">
        <f>IF(AK41=0,0,AZ117)</f>
        <v>165.332</v>
      </c>
      <c r="AN41" s="315">
        <f>AK41*AM41</f>
        <v>209.640976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0.175</v>
      </c>
      <c r="H42" s="47">
        <f t="shared" si="26"/>
      </c>
      <c r="I42" s="46">
        <f t="shared" si="26"/>
        <v>0.5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0.25</v>
      </c>
      <c r="P42" s="46">
        <f t="shared" si="27"/>
      </c>
      <c r="Q42" s="47">
        <f t="shared" si="27"/>
        <v>0.175</v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0.168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v>4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0.020153846153846154</v>
      </c>
      <c r="AJ47" s="173"/>
      <c r="AK47" s="160">
        <f>SUM(G48:AG48)</f>
        <v>0.524</v>
      </c>
      <c r="AL47" s="161"/>
      <c r="AM47" s="317">
        <f>IF(AK47=0,0,BC117)</f>
        <v>44</v>
      </c>
      <c r="AN47" s="315">
        <f>AK47*AM47</f>
        <v>23.056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</v>
      </c>
      <c r="P48" s="46">
        <f t="shared" si="36"/>
        <v>0.1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0.112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100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0.29423076923076924</v>
      </c>
      <c r="AJ49" s="173"/>
      <c r="AK49" s="160">
        <f>SUM(G50:AG50)</f>
        <v>7.65</v>
      </c>
      <c r="AL49" s="161"/>
      <c r="AM49" s="317">
        <f>IF(AK49=0,0,BD117)</f>
        <v>18.8</v>
      </c>
      <c r="AN49" s="315">
        <f>AK49*AM49</f>
        <v>143.82000000000002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5.15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  <v>2.5</v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0.224</v>
      </c>
      <c r="AJ53" s="173"/>
      <c r="AK53" s="160">
        <f>SUM(G54:AG54)</f>
        <v>5.824</v>
      </c>
      <c r="AL53" s="161"/>
      <c r="AM53" s="317">
        <f>IF(AK53=0,0,BF117)</f>
        <v>24.53</v>
      </c>
      <c r="AN53" s="315">
        <f>AK53*AM53</f>
        <v>142.86272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0.02692307692307692</v>
      </c>
      <c r="AJ55" s="173"/>
      <c r="AK55" s="160">
        <f>SUM(G56:AG56)</f>
        <v>0.7</v>
      </c>
      <c r="AL55" s="161"/>
      <c r="AM55" s="317">
        <f>IF(AK55=0,0,BG117)</f>
        <v>63.86</v>
      </c>
      <c r="AN55" s="315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0.14646153846153845</v>
      </c>
      <c r="AJ57" s="173"/>
      <c r="AK57" s="160">
        <f>SUM(G58:AG58)</f>
        <v>3.808</v>
      </c>
      <c r="AL57" s="161"/>
      <c r="AM57" s="317">
        <f>IF(AK57=0,0,BH117)</f>
        <v>53.6</v>
      </c>
      <c r="AN57" s="315">
        <f>AK57*AM57</f>
        <v>204.1088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3.808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0.019230769230769232</v>
      </c>
      <c r="AJ59" s="173"/>
      <c r="AK59" s="160">
        <f>SUM(G60:AG60)</f>
        <v>0.5</v>
      </c>
      <c r="AL59" s="161"/>
      <c r="AM59" s="317">
        <f>IF(AK59=0,0,BI117)</f>
        <v>128</v>
      </c>
      <c r="AN59" s="315">
        <f>AK59*AM59</f>
        <v>64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1.0692307692307692</v>
      </c>
      <c r="AJ61" s="173"/>
      <c r="AK61" s="234">
        <f>SUM(G62:AG62)</f>
        <v>27.8</v>
      </c>
      <c r="AL61" s="235"/>
      <c r="AM61" s="317">
        <f>IF(AK61=0,0,BJ117)</f>
        <v>2.7</v>
      </c>
      <c r="AN61" s="315">
        <f>AK61*AM61</f>
        <v>75.06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  <v>25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0.023461538461538464</v>
      </c>
      <c r="AJ65" s="173"/>
      <c r="AK65" s="160">
        <f>SUM(G66:AG66)</f>
        <v>0.6100000000000001</v>
      </c>
      <c r="AL65" s="161"/>
      <c r="AM65" s="317">
        <f>IF(AK65=0,0,BL117)</f>
        <v>11.4</v>
      </c>
      <c r="AN65" s="315">
        <f>AK65*AM65</f>
        <v>6.9540000000000015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  <v>0.05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0.56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0.008615384615384615</v>
      </c>
      <c r="AJ67" s="173"/>
      <c r="AK67" s="160">
        <f>SUM(G68:AG68)</f>
        <v>0.224</v>
      </c>
      <c r="AL67" s="161"/>
      <c r="AM67" s="317">
        <f>IF(AK67=0,0,BM117)</f>
        <v>75</v>
      </c>
      <c r="AN67" s="315">
        <f>AK67*AM67</f>
        <v>16.8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0.224</v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59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0.05673076923076924</v>
      </c>
      <c r="AJ69" s="173"/>
      <c r="AK69" s="160">
        <f>SUM(G70:AG70)</f>
        <v>1.475</v>
      </c>
      <c r="AL69" s="161"/>
      <c r="AM69" s="317">
        <f>IF(AK69=0,0,BN117)</f>
        <v>36.7</v>
      </c>
      <c r="AN69" s="315">
        <f>AK69*AM69</f>
        <v>54.13250000000001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  <v>1.475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8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0.007692307692307693</v>
      </c>
      <c r="AJ73" s="173"/>
      <c r="AK73" s="160">
        <f>SUM(G74:AG74)</f>
        <v>0.2</v>
      </c>
      <c r="AL73" s="161"/>
      <c r="AM73" s="317">
        <f>IF(AK73=0,0,BP117)</f>
        <v>11.25</v>
      </c>
      <c r="AN73" s="315">
        <f>AK73*AM73</f>
        <v>2.25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  <v>0.2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20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0.07134615384615385</v>
      </c>
      <c r="AJ97" s="173"/>
      <c r="AK97" s="160">
        <f>SUM(G98:AG98)</f>
        <v>1.855</v>
      </c>
      <c r="AL97" s="161"/>
      <c r="AM97" s="317">
        <f>IF(AK97=0,0,BW117)</f>
        <v>21</v>
      </c>
      <c r="AN97" s="315">
        <f>AK97*AM97</f>
        <v>38.955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</c>
      <c r="M98" s="46">
        <f t="shared" si="107"/>
        <v>0.5</v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0.56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0.04307692307692308</v>
      </c>
      <c r="AJ103" s="173"/>
      <c r="AK103" s="160">
        <f>SUM(G104:AG104)</f>
        <v>1.12</v>
      </c>
      <c r="AL103" s="161"/>
      <c r="AM103" s="317">
        <f>IF(AK103=0,0,BZ117)</f>
        <v>62.7</v>
      </c>
      <c r="AN103" s="315">
        <f>AK103*AM103</f>
        <v>70.224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1.12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0.012923076923076924</v>
      </c>
      <c r="AJ107" s="173"/>
      <c r="AK107" s="160">
        <f>SUM(G108:AG108)</f>
        <v>0.336</v>
      </c>
      <c r="AL107" s="161"/>
      <c r="AM107" s="317">
        <f>IF(AK107=0,0,CB117)</f>
        <v>62</v>
      </c>
      <c r="AN107" s="315">
        <f>AK107*AM107</f>
        <v>20.832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0.336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0.19230769230769232</v>
      </c>
      <c r="AJ111" s="173"/>
      <c r="AK111" s="160">
        <f>SUM(G112:AG112)</f>
        <v>5</v>
      </c>
      <c r="AL111" s="161"/>
      <c r="AM111" s="317">
        <f>IF(AK111=0,0,CD117)</f>
        <v>21.7</v>
      </c>
      <c r="AN111" s="315">
        <f>AK111*AM111</f>
        <v>108.5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0.28846153846153844</v>
      </c>
      <c r="AJ115" s="173"/>
      <c r="AK115" s="160">
        <f>SUM(G116:AG116)</f>
        <v>7.5</v>
      </c>
      <c r="AL115" s="161"/>
      <c r="AM115" s="317">
        <f>IF(AK115=0,0,CF117)</f>
        <v>16.8</v>
      </c>
      <c r="AN115" s="315">
        <f>AK115*AM115</f>
        <v>126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7.5</v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85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53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0.3579615384615385</v>
      </c>
      <c r="AJ125" s="173"/>
      <c r="AK125" s="160">
        <f>SUM(G126:AG126)</f>
        <v>9.307</v>
      </c>
      <c r="AL125" s="161"/>
      <c r="AM125" s="317">
        <f>IF(AK125=0,0,CG117)</f>
        <v>13.1</v>
      </c>
      <c r="AN125" s="315">
        <f>AK125*AM125</f>
        <v>121.9217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1.325</v>
      </c>
      <c r="P126" s="45">
        <f t="shared" si="150"/>
        <v>3.95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4.032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60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0.1610769230769231</v>
      </c>
      <c r="AJ127" s="173"/>
      <c r="AK127" s="160">
        <f>SUM(G128:AG128)</f>
        <v>4.188000000000001</v>
      </c>
      <c r="AL127" s="161"/>
      <c r="AM127" s="317">
        <f>IF(AK127=0,0,CH117)</f>
        <v>4.25</v>
      </c>
      <c r="AN127" s="315">
        <f>AK127*AM127</f>
        <v>17.799000000000003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2.688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19</v>
      </c>
      <c r="P129" s="38">
        <f>VLOOKUP(обед2,таб,45,FALSE)</f>
        <v>24</v>
      </c>
      <c r="Q129" s="37">
        <f>VLOOKUP(обед3,таб,45,FALSE)</f>
        <v>36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0.10288461538461538</v>
      </c>
      <c r="AJ129" s="173"/>
      <c r="AK129" s="160">
        <f>SUM(G130:AG130)</f>
        <v>2.675</v>
      </c>
      <c r="AL129" s="161"/>
      <c r="AM129" s="317">
        <f>IF(AK129=0,0,CI117)</f>
        <v>5.9</v>
      </c>
      <c r="AN129" s="315">
        <f>AK129*AM129</f>
        <v>15.7825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0.475</v>
      </c>
      <c r="P130" s="45">
        <f t="shared" si="156"/>
        <v>0.6</v>
      </c>
      <c r="Q130" s="49">
        <f t="shared" si="156"/>
        <v>0.9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0.7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0.14</v>
      </c>
      <c r="AJ131" s="173"/>
      <c r="AK131" s="160">
        <f>SUM(G132:AG132)</f>
        <v>3.64</v>
      </c>
      <c r="AL131" s="161"/>
      <c r="AM131" s="317">
        <f>IF(AK131=0,0,CJ117)</f>
        <v>7.8</v>
      </c>
      <c r="AN131" s="315">
        <f>AK131*AM131</f>
        <v>28.392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</v>
      </c>
      <c r="P132" s="46">
        <f t="shared" si="159"/>
        <v>0.9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2.24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0.10769230769230768</v>
      </c>
      <c r="AJ135" s="173"/>
      <c r="AK135" s="160">
        <f>SUM(G136:AG136)</f>
        <v>2.8</v>
      </c>
      <c r="AL135" s="161"/>
      <c r="AM135" s="317">
        <f>IF(AK135=0,0,CL117)</f>
        <v>26.5</v>
      </c>
      <c r="AN135" s="315">
        <f>AK135*AM135</f>
        <v>74.19999999999999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2.8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160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0.15384615384615385</v>
      </c>
      <c r="AJ137" s="173"/>
      <c r="AK137" s="160">
        <f>SUM(G138:AG138)</f>
        <v>4</v>
      </c>
      <c r="AL137" s="161"/>
      <c r="AM137" s="317">
        <f>IF(AK137=0,0,CO117)</f>
        <v>6.8</v>
      </c>
      <c r="AN137" s="315">
        <f>AK137*AM137</f>
        <v>27.2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4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1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0.0050384615384615385</v>
      </c>
      <c r="AJ141" s="173"/>
      <c r="AK141" s="160">
        <f>SUM(G142:AG142)</f>
        <v>0.131</v>
      </c>
      <c r="AL141" s="161"/>
      <c r="AM141" s="317">
        <f>IF(AK141=0,0,CM117)</f>
        <v>52.8</v>
      </c>
      <c r="AN141" s="315">
        <f>AK141*AM141</f>
        <v>6.9168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0.025</v>
      </c>
      <c r="P142" s="45">
        <f t="shared" si="174"/>
        <v>0.05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0.056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0.44999999999999996</v>
      </c>
      <c r="AJ147" s="173"/>
      <c r="AK147" s="160">
        <f>SUM(G148:AG148)</f>
        <v>11.7</v>
      </c>
      <c r="AL147" s="161"/>
      <c r="AM147" s="317">
        <f>IF(AK147=0,0,CQ117)</f>
        <v>13.8</v>
      </c>
      <c r="AN147" s="315">
        <f>AK147*AM147</f>
        <v>161.46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4.2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2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0.0019230769230769232</v>
      </c>
      <c r="AJ157" s="173"/>
      <c r="AK157" s="160">
        <f>SUM(G158:AG158)</f>
        <v>0.05</v>
      </c>
      <c r="AL157" s="161"/>
      <c r="AM157" s="317">
        <f>IF(AK157=0,0,CV117)</f>
        <v>150</v>
      </c>
      <c r="AN157" s="315">
        <f>AK157*AM157</f>
        <v>7.5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  <v>0.05</v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0.26</v>
      </c>
      <c r="AL163" s="161"/>
      <c r="AM163" s="317">
        <f>IF(AK163=0,0,CY117)</f>
        <v>10.24</v>
      </c>
      <c r="AN163" s="315">
        <f>AK163*AM163</f>
        <v>2.6624000000000003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0.0010769230769230769</v>
      </c>
      <c r="AJ171" s="173"/>
      <c r="AK171" s="160">
        <f>SUM(G172:AG172)</f>
        <v>0.028</v>
      </c>
      <c r="AL171" s="161"/>
      <c r="AM171" s="317">
        <f>IF(AK171=0,0,DC117)</f>
        <v>86.67</v>
      </c>
      <c r="AN171" s="315">
        <f>AK171*AM171</f>
        <v>2.4267600000000003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0.028</v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2118.002156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2021-02-05T06:46:31Z</cp:lastPrinted>
  <dcterms:created xsi:type="dcterms:W3CDTF">1996-10-08T23:32:33Z</dcterms:created>
  <dcterms:modified xsi:type="dcterms:W3CDTF">2021-02-08T07:10:29Z</dcterms:modified>
  <cp:category/>
  <cp:version/>
  <cp:contentType/>
  <cp:contentStatus/>
</cp:coreProperties>
</file>